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core sheet" sheetId="1" r:id="rId1"/>
    <sheet name="Results for rankings" sheetId="2" r:id="rId2"/>
    <sheet name="HCTables" sheetId="3" state="hidden" r:id="rId3"/>
  </sheets>
  <definedNames>
    <definedName name="_xlfn.IFERROR" hidden="1">#NAME?</definedName>
    <definedName name="Game1">'Score sheet'!$G$14</definedName>
    <definedName name="Game2">'Score sheet'!$G$15</definedName>
    <definedName name="Game3">'Score sheet'!$G$16</definedName>
    <definedName name="Game4">'Score sheet'!$G$17</definedName>
    <definedName name="Game5">'Score sheet'!$G$18</definedName>
    <definedName name="Game6">'Score sheet'!$G$19</definedName>
    <definedName name="Game7">'Score sheet'!$G$20</definedName>
    <definedName name="Game8">'Score sheet'!$G$21</definedName>
    <definedName name="Game9">'Score sheet'!$G$22</definedName>
    <definedName name="Handicaps">'HCTables'!$B$3:$B$26</definedName>
    <definedName name="HcIndex">'HCTables'!$B$3:$C$32</definedName>
    <definedName name="Hcp_1">'Score sheet'!$D$8</definedName>
    <definedName name="Hcp_2">'Score sheet'!$D$9</definedName>
    <definedName name="Hcp_3">'Score sheet'!$D$10</definedName>
    <definedName name="Hcp_4">'Score sheet'!$G$8</definedName>
    <definedName name="Hcp_5">'Score sheet'!$G$9</definedName>
    <definedName name="Hcp_6">'Score sheet'!$G$10</definedName>
    <definedName name="Hpoints">'HCTables'!$F$3:$H$25</definedName>
    <definedName name="Player_1">'Score sheet'!$B$8</definedName>
    <definedName name="Player_2">'Score sheet'!$B$9</definedName>
    <definedName name="Player_3">'Score sheet'!$B$10</definedName>
    <definedName name="Player_4">'Score sheet'!$E$8</definedName>
    <definedName name="Player_5">'Score sheet'!$E$9</definedName>
    <definedName name="Player_6">'Score sheet'!$E$10</definedName>
  </definedNames>
  <calcPr fullCalcOnLoad="1"/>
</workbook>
</file>

<file path=xl/sharedStrings.xml><?xml version="1.0" encoding="utf-8"?>
<sst xmlns="http://schemas.openxmlformats.org/spreadsheetml/2006/main" count="36" uniqueCount="35">
  <si>
    <t>NW Federation Advanced League</t>
  </si>
  <si>
    <t>Hcp</t>
  </si>
  <si>
    <t>Index</t>
  </si>
  <si>
    <t>Steps</t>
  </si>
  <si>
    <t>Hcp diff</t>
  </si>
  <si>
    <t>Lose</t>
  </si>
  <si>
    <t>Win</t>
  </si>
  <si>
    <t>Games 9</t>
  </si>
  <si>
    <t>Enter data in the highligted areas.</t>
  </si>
  <si>
    <t>Missing hcp</t>
  </si>
  <si>
    <t>TP etc</t>
  </si>
  <si>
    <t>Email:  results@croquetnw.co.uk</t>
  </si>
  <si>
    <t>More information: Text or phone 07841 538 676.</t>
  </si>
  <si>
    <t>Home side:</t>
  </si>
  <si>
    <t>Away side:</t>
  </si>
  <si>
    <t>Date:</t>
  </si>
  <si>
    <t>Home players:</t>
  </si>
  <si>
    <t>Hcp:</t>
  </si>
  <si>
    <t>Away players:</t>
  </si>
  <si>
    <t>Games:</t>
  </si>
  <si>
    <t>Result:</t>
  </si>
  <si>
    <t>Host Captain: Please copy spreadsheet and attach to email directed to the League Manager:</t>
  </si>
  <si>
    <t>Net Score:</t>
  </si>
  <si>
    <t>1 (db)</t>
  </si>
  <si>
    <t>2 (sb)</t>
  </si>
  <si>
    <t>3 (db)</t>
  </si>
  <si>
    <t>4 (sb)</t>
  </si>
  <si>
    <t>5 (db)</t>
  </si>
  <si>
    <t>6 (db)</t>
  </si>
  <si>
    <t>7 (db)</t>
  </si>
  <si>
    <t>8 (db)</t>
  </si>
  <si>
    <t>9 (sb)</t>
  </si>
  <si>
    <t>To Chris Williams, CA Rankings Officer.</t>
  </si>
  <si>
    <r>
      <t xml:space="preserve">Report for CA rankings officer - </t>
    </r>
    <r>
      <rPr>
        <b/>
        <i/>
        <sz val="11"/>
        <color indexed="8"/>
        <rFont val="Calibri"/>
        <family val="2"/>
      </rPr>
      <t>just copy and paste</t>
    </r>
  </si>
  <si>
    <t>2.5-hour time limits.   All play all.  Double banking indicated for 2 lawns.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</si>
</sst>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\.m\.yy;@"/>
    <numFmt numFmtId="174" formatCode="dd/mm/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0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0"/>
    </font>
    <font>
      <b/>
      <sz val="14"/>
      <color indexed="8"/>
      <name val="Calibri"/>
      <family val="2"/>
    </font>
    <font>
      <b/>
      <i/>
      <sz val="14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0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0"/>
    </font>
    <font>
      <b/>
      <sz val="14"/>
      <color theme="1"/>
      <name val="Calibri"/>
      <family val="2"/>
    </font>
    <font>
      <b/>
      <i/>
      <sz val="14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i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57">
      <alignment/>
      <protection/>
    </xf>
    <xf numFmtId="0" fontId="3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0" xfId="57" applyFont="1">
      <alignment/>
      <protection/>
    </xf>
    <xf numFmtId="0" fontId="4" fillId="0" borderId="13" xfId="57" applyFont="1" applyBorder="1">
      <alignment/>
      <protection/>
    </xf>
    <xf numFmtId="0" fontId="2" fillId="0" borderId="0" xfId="57" applyBorder="1">
      <alignment/>
      <protection/>
    </xf>
    <xf numFmtId="0" fontId="2" fillId="0" borderId="14" xfId="57" applyBorder="1">
      <alignment/>
      <protection/>
    </xf>
    <xf numFmtId="0" fontId="4" fillId="0" borderId="15" xfId="57" applyFont="1" applyBorder="1">
      <alignment/>
      <protection/>
    </xf>
    <xf numFmtId="0" fontId="2" fillId="0" borderId="16" xfId="57" applyBorder="1">
      <alignment/>
      <protection/>
    </xf>
    <xf numFmtId="0" fontId="2" fillId="0" borderId="17" xfId="57" applyBorder="1">
      <alignment/>
      <protection/>
    </xf>
    <xf numFmtId="0" fontId="4" fillId="0" borderId="13" xfId="57" applyNumberFormat="1" applyFont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54" fillId="0" borderId="18" xfId="0" applyFont="1" applyBorder="1" applyAlignment="1">
      <alignment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5" fillId="0" borderId="19" xfId="0" applyFont="1" applyBorder="1" applyAlignment="1" applyProtection="1">
      <alignment/>
      <protection/>
    </xf>
    <xf numFmtId="0" fontId="55" fillId="0" borderId="0" xfId="0" applyFont="1" applyAlignment="1" applyProtection="1">
      <alignment horizontal="left"/>
      <protection/>
    </xf>
    <xf numFmtId="0" fontId="55" fillId="0" borderId="2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173" fontId="55" fillId="0" borderId="21" xfId="0" applyNumberFormat="1" applyFont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/>
      <protection/>
    </xf>
    <xf numFmtId="0" fontId="56" fillId="0" borderId="19" xfId="0" applyFont="1" applyBorder="1" applyAlignment="1" applyProtection="1">
      <alignment/>
      <protection/>
    </xf>
    <xf numFmtId="0" fontId="59" fillId="0" borderId="23" xfId="0" applyFont="1" applyBorder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3" fillId="0" borderId="0" xfId="0" applyFont="1" applyAlignment="1">
      <alignment/>
    </xf>
    <xf numFmtId="0" fontId="59" fillId="0" borderId="24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/>
      <protection/>
    </xf>
    <xf numFmtId="0" fontId="59" fillId="0" borderId="25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left"/>
      <protection/>
    </xf>
    <xf numFmtId="0" fontId="55" fillId="0" borderId="18" xfId="0" applyFont="1" applyBorder="1" applyAlignment="1" applyProtection="1">
      <alignment horizontal="center"/>
      <protection locked="0"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3" fillId="0" borderId="11" xfId="0" applyFont="1" applyBorder="1" applyAlignment="1" applyProtection="1">
      <alignment/>
      <protection/>
    </xf>
    <xf numFmtId="0" fontId="63" fillId="0" borderId="12" xfId="0" applyFont="1" applyBorder="1" applyAlignment="1" applyProtection="1">
      <alignment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>
      <alignment/>
    </xf>
    <xf numFmtId="0" fontId="63" fillId="0" borderId="15" xfId="0" applyFont="1" applyBorder="1" applyAlignment="1" applyProtection="1">
      <alignment/>
      <protection/>
    </xf>
    <xf numFmtId="0" fontId="64" fillId="0" borderId="16" xfId="0" applyFont="1" applyBorder="1" applyAlignment="1" applyProtection="1">
      <alignment/>
      <protection/>
    </xf>
    <xf numFmtId="0" fontId="60" fillId="0" borderId="16" xfId="0" applyFont="1" applyBorder="1" applyAlignment="1" applyProtection="1">
      <alignment horizontal="center"/>
      <protection/>
    </xf>
    <xf numFmtId="0" fontId="63" fillId="0" borderId="16" xfId="0" applyFont="1" applyBorder="1" applyAlignment="1" applyProtection="1">
      <alignment/>
      <protection/>
    </xf>
    <xf numFmtId="0" fontId="60" fillId="0" borderId="17" xfId="0" applyFont="1" applyBorder="1" applyAlignment="1" applyProtection="1">
      <alignment horizontal="center"/>
      <protection/>
    </xf>
    <xf numFmtId="0" fontId="59" fillId="0" borderId="26" xfId="0" applyFont="1" applyBorder="1" applyAlignment="1" applyProtection="1">
      <alignment horizontal="center"/>
      <protection/>
    </xf>
    <xf numFmtId="0" fontId="59" fillId="0" borderId="27" xfId="0" applyFont="1" applyBorder="1" applyAlignment="1" applyProtection="1">
      <alignment horizontal="center"/>
      <protection/>
    </xf>
    <xf numFmtId="0" fontId="55" fillId="0" borderId="18" xfId="0" applyFont="1" applyBorder="1" applyAlignment="1" applyProtection="1">
      <alignment horizontal="left"/>
      <protection locked="0"/>
    </xf>
    <xf numFmtId="0" fontId="55" fillId="0" borderId="26" xfId="0" applyFont="1" applyBorder="1" applyAlignment="1" applyProtection="1">
      <alignment horizontal="left" vertical="center"/>
      <protection locked="0"/>
    </xf>
    <xf numFmtId="0" fontId="55" fillId="0" borderId="25" xfId="0" applyFont="1" applyBorder="1" applyAlignment="1" applyProtection="1">
      <alignment horizontal="left" vertical="center"/>
      <protection locked="0"/>
    </xf>
    <xf numFmtId="0" fontId="59" fillId="0" borderId="28" xfId="0" applyFont="1" applyBorder="1" applyAlignment="1" applyProtection="1">
      <alignment horizontal="left" vertical="center"/>
      <protection/>
    </xf>
    <xf numFmtId="0" fontId="59" fillId="0" borderId="29" xfId="0" applyFont="1" applyBorder="1" applyAlignment="1" applyProtection="1">
      <alignment horizontal="left" vertical="center"/>
      <protection/>
    </xf>
    <xf numFmtId="0" fontId="59" fillId="0" borderId="18" xfId="0" applyFont="1" applyBorder="1" applyAlignment="1" applyProtection="1">
      <alignment horizontal="center"/>
      <protection/>
    </xf>
    <xf numFmtId="0" fontId="56" fillId="0" borderId="18" xfId="0" applyNumberFormat="1" applyFont="1" applyBorder="1" applyAlignment="1" applyProtection="1">
      <alignment/>
      <protection/>
    </xf>
    <xf numFmtId="0" fontId="55" fillId="0" borderId="18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/>
      <protection/>
    </xf>
    <xf numFmtId="0" fontId="58" fillId="0" borderId="18" xfId="0" applyFont="1" applyBorder="1" applyAlignment="1">
      <alignment/>
    </xf>
    <xf numFmtId="0" fontId="51" fillId="0" borderId="0" xfId="0" applyFont="1" applyAlignment="1">
      <alignment/>
    </xf>
    <xf numFmtId="0" fontId="54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ndicap card 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125">
          <fgColor theme="9" tint="-0.24993999302387238"/>
          <bgColor theme="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38"/>
  <sheetViews>
    <sheetView showGridLines="0" showRowColHeaders="0" tabSelected="1" workbookViewId="0" topLeftCell="A1">
      <selection activeCell="B5" sqref="B5:C5"/>
    </sheetView>
  </sheetViews>
  <sheetFormatPr defaultColWidth="8.8515625" defaultRowHeight="15"/>
  <cols>
    <col min="1" max="1" width="4.7109375" style="0" customWidth="1"/>
    <col min="2" max="2" width="7.7109375" style="0" customWidth="1"/>
    <col min="3" max="3" width="26.8515625" style="0" customWidth="1"/>
    <col min="4" max="4" width="8.8515625" style="0" customWidth="1"/>
    <col min="5" max="5" width="7.7109375" style="0" customWidth="1"/>
    <col min="6" max="6" width="26.8515625" style="0" customWidth="1"/>
    <col min="7" max="7" width="10.7109375" style="0" bestFit="1" customWidth="1"/>
    <col min="8" max="8" width="7.8515625" style="1" customWidth="1"/>
    <col min="9" max="9" width="13.140625" style="0" customWidth="1"/>
    <col min="10" max="10" width="7.421875" style="0" customWidth="1"/>
  </cols>
  <sheetData>
    <row r="1" spans="1:17" ht="15">
      <c r="A1" s="23"/>
      <c r="B1" s="23"/>
      <c r="C1" s="23"/>
      <c r="D1" s="23"/>
      <c r="E1" s="23"/>
      <c r="F1" s="23"/>
      <c r="G1" s="23"/>
      <c r="H1" s="24"/>
      <c r="I1" s="18"/>
      <c r="J1" s="18"/>
      <c r="K1" s="18"/>
      <c r="L1" s="18"/>
      <c r="M1" s="18"/>
      <c r="N1" s="18"/>
      <c r="O1" s="18"/>
      <c r="P1" s="18"/>
      <c r="Q1" s="18"/>
    </row>
    <row r="2" spans="1:17" ht="19.5">
      <c r="A2" s="23"/>
      <c r="B2" s="45" t="s">
        <v>0</v>
      </c>
      <c r="C2" s="23"/>
      <c r="D2" s="23"/>
      <c r="E2" s="25" t="s">
        <v>8</v>
      </c>
      <c r="F2" s="23"/>
      <c r="G2" s="23"/>
      <c r="H2" s="24"/>
      <c r="I2" s="18"/>
      <c r="J2" s="18"/>
      <c r="K2" s="18"/>
      <c r="L2" s="18"/>
      <c r="M2" s="18"/>
      <c r="N2" s="18"/>
      <c r="O2" s="18"/>
      <c r="P2" s="18"/>
      <c r="Q2" s="18"/>
    </row>
    <row r="3" spans="1:17" ht="15">
      <c r="A3" s="23"/>
      <c r="B3" s="23"/>
      <c r="C3" s="23"/>
      <c r="D3" s="23"/>
      <c r="E3" s="23"/>
      <c r="F3" s="23"/>
      <c r="G3" s="23"/>
      <c r="H3" s="24"/>
      <c r="I3" s="18"/>
      <c r="J3" s="18"/>
      <c r="K3" s="18"/>
      <c r="L3" s="18"/>
      <c r="M3" s="18"/>
      <c r="N3" s="18"/>
      <c r="O3" s="18"/>
      <c r="P3" s="18"/>
      <c r="Q3" s="18"/>
    </row>
    <row r="4" spans="1:17" s="38" customFormat="1" ht="15">
      <c r="A4" s="25"/>
      <c r="B4" s="34" t="s">
        <v>13</v>
      </c>
      <c r="C4" s="35"/>
      <c r="D4" s="25"/>
      <c r="E4" s="34" t="s">
        <v>14</v>
      </c>
      <c r="F4" s="35"/>
      <c r="G4" s="36" t="s">
        <v>15</v>
      </c>
      <c r="H4" s="37"/>
      <c r="I4" s="20"/>
      <c r="J4" s="20"/>
      <c r="K4" s="20"/>
      <c r="L4" s="20"/>
      <c r="M4" s="20"/>
      <c r="N4" s="20"/>
      <c r="O4" s="20"/>
      <c r="P4" s="20"/>
      <c r="Q4" s="20"/>
    </row>
    <row r="5" spans="1:17" ht="15">
      <c r="A5" s="23"/>
      <c r="B5" s="59"/>
      <c r="C5" s="60"/>
      <c r="D5" s="23"/>
      <c r="E5" s="59"/>
      <c r="F5" s="60"/>
      <c r="G5" s="33"/>
      <c r="H5" s="24"/>
      <c r="I5" s="18"/>
      <c r="J5" s="18"/>
      <c r="K5" s="18"/>
      <c r="L5" s="18"/>
      <c r="M5" s="18"/>
      <c r="N5" s="18"/>
      <c r="O5" s="18"/>
      <c r="P5" s="18"/>
      <c r="Q5" s="18"/>
    </row>
    <row r="6" spans="1:17" ht="15">
      <c r="A6" s="23"/>
      <c r="B6" s="27"/>
      <c r="C6" s="27"/>
      <c r="D6" s="23"/>
      <c r="E6" s="27"/>
      <c r="F6" s="27"/>
      <c r="G6" s="23"/>
      <c r="H6" s="24"/>
      <c r="I6" s="18"/>
      <c r="J6" s="18"/>
      <c r="K6" s="18"/>
      <c r="L6" s="18"/>
      <c r="M6" s="18"/>
      <c r="N6" s="18"/>
      <c r="O6" s="18"/>
      <c r="P6" s="18"/>
      <c r="Q6" s="18"/>
    </row>
    <row r="7" spans="1:17" s="38" customFormat="1" ht="15">
      <c r="A7" s="25"/>
      <c r="B7" s="61" t="s">
        <v>16</v>
      </c>
      <c r="C7" s="62"/>
      <c r="D7" s="39" t="s">
        <v>17</v>
      </c>
      <c r="E7" s="61" t="s">
        <v>18</v>
      </c>
      <c r="F7" s="62"/>
      <c r="G7" s="39" t="s">
        <v>17</v>
      </c>
      <c r="H7" s="37"/>
      <c r="I7" s="20"/>
      <c r="J7" s="20"/>
      <c r="K7" s="20"/>
      <c r="L7" s="20"/>
      <c r="M7" s="20"/>
      <c r="N7" s="20"/>
      <c r="O7" s="20"/>
      <c r="P7" s="20"/>
      <c r="Q7" s="20"/>
    </row>
    <row r="8" spans="1:17" ht="15">
      <c r="A8" s="23"/>
      <c r="B8" s="58"/>
      <c r="C8" s="58"/>
      <c r="D8" s="44"/>
      <c r="E8" s="58"/>
      <c r="F8" s="58"/>
      <c r="G8" s="44"/>
      <c r="H8" s="24"/>
      <c r="I8" s="18"/>
      <c r="J8" s="18"/>
      <c r="K8" s="18"/>
      <c r="L8" s="18"/>
      <c r="M8" s="18"/>
      <c r="N8" s="18"/>
      <c r="O8" s="18"/>
      <c r="P8" s="18"/>
      <c r="Q8" s="18"/>
    </row>
    <row r="9" spans="1:17" ht="15">
      <c r="A9" s="23"/>
      <c r="B9" s="58"/>
      <c r="C9" s="58"/>
      <c r="D9" s="44"/>
      <c r="E9" s="58"/>
      <c r="F9" s="58"/>
      <c r="G9" s="44"/>
      <c r="H9" s="24"/>
      <c r="I9" s="18"/>
      <c r="J9" s="18"/>
      <c r="K9" s="18"/>
      <c r="L9" s="18"/>
      <c r="M9" s="18"/>
      <c r="N9" s="18"/>
      <c r="O9" s="18"/>
      <c r="P9" s="18"/>
      <c r="Q9" s="18"/>
    </row>
    <row r="10" spans="1:17" ht="15">
      <c r="A10" s="23"/>
      <c r="B10" s="58"/>
      <c r="C10" s="58"/>
      <c r="D10" s="44"/>
      <c r="E10" s="58"/>
      <c r="F10" s="58"/>
      <c r="G10" s="44"/>
      <c r="H10" s="24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5">
      <c r="A11" s="23"/>
      <c r="B11" s="23"/>
      <c r="C11" s="23"/>
      <c r="D11" s="23"/>
      <c r="E11" s="23"/>
      <c r="F11" s="23"/>
      <c r="G11" s="23"/>
      <c r="H11" s="24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8">
      <c r="A12" s="23"/>
      <c r="B12" s="40" t="s">
        <v>19</v>
      </c>
      <c r="C12" s="28"/>
      <c r="D12" s="28"/>
      <c r="E12" s="28"/>
      <c r="F12" s="28"/>
      <c r="G12" s="26"/>
      <c r="H12" s="24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5">
      <c r="A13" s="23"/>
      <c r="B13" s="56" t="s">
        <v>34</v>
      </c>
      <c r="C13" s="57"/>
      <c r="D13" s="57"/>
      <c r="E13" s="57"/>
      <c r="F13" s="57"/>
      <c r="G13" s="41" t="s">
        <v>22</v>
      </c>
      <c r="H13" s="42" t="s">
        <v>10</v>
      </c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">
      <c r="A14" s="23"/>
      <c r="B14" s="63" t="s">
        <v>23</v>
      </c>
      <c r="C14" s="64" t="str">
        <f>IF(ISBLANK(Player_1),"A",Player_1)</f>
        <v>A</v>
      </c>
      <c r="D14" s="65" t="str">
        <f>IF(Game1&gt;0,"beat",IF(Game1&lt;0,"lost to","v"))</f>
        <v>v</v>
      </c>
      <c r="E14" s="65"/>
      <c r="F14" s="66" t="str">
        <f>IF(ISBLANK(Player_6),"c",Player_6)</f>
        <v>c</v>
      </c>
      <c r="G14" s="44"/>
      <c r="H14" s="44"/>
      <c r="I14" s="21">
        <f>IF(ISBLANK(G14),"",IF(G14&gt;0,"H",IF(G14&lt;0,"A")))</f>
      </c>
      <c r="J14" s="18"/>
      <c r="K14" s="18"/>
      <c r="L14" s="18"/>
      <c r="M14" s="18"/>
      <c r="N14" s="18"/>
      <c r="O14" s="18"/>
      <c r="P14" s="18"/>
      <c r="Q14" s="18"/>
    </row>
    <row r="15" spans="1:17" ht="15">
      <c r="A15" s="23"/>
      <c r="B15" s="63" t="s">
        <v>24</v>
      </c>
      <c r="C15" s="64" t="str">
        <f>IF(ISBLANK(Player_2),"B",Player_2)</f>
        <v>B</v>
      </c>
      <c r="D15" s="65" t="str">
        <f>IF(Game2&gt;0,"beat",IF(Game2&lt;0,"lost to","v"))</f>
        <v>v</v>
      </c>
      <c r="E15" s="65"/>
      <c r="F15" s="66" t="str">
        <f>IF(ISBLANK(Player_4),"a",Player_4)</f>
        <v>a</v>
      </c>
      <c r="G15" s="44"/>
      <c r="H15" s="44"/>
      <c r="I15" s="21">
        <f aca="true" t="shared" si="0" ref="I15:I22">IF(ISBLANK(G15),"",IF(G15&gt;0,"H",IF(G15&lt;0,"A")))</f>
      </c>
      <c r="J15" s="18"/>
      <c r="K15" s="18"/>
      <c r="L15" s="18"/>
      <c r="M15" s="18"/>
      <c r="N15" s="18"/>
      <c r="O15" s="18"/>
      <c r="P15" s="18"/>
      <c r="Q15" s="18"/>
    </row>
    <row r="16" spans="1:17" ht="15">
      <c r="A16" s="23"/>
      <c r="B16" s="63" t="s">
        <v>25</v>
      </c>
      <c r="C16" s="64" t="str">
        <f>IF(ISBLANK(Player_3),"C",Player_3)</f>
        <v>C</v>
      </c>
      <c r="D16" s="65" t="str">
        <f>IF(Game3&gt;0,"beat",IF(Game3&lt;0,"lost to","v"))</f>
        <v>v</v>
      </c>
      <c r="E16" s="65"/>
      <c r="F16" s="66" t="str">
        <f>IF(ISBLANK(Player_5),"b",Player_5)</f>
        <v>b</v>
      </c>
      <c r="G16" s="44"/>
      <c r="H16" s="44"/>
      <c r="I16" s="21">
        <f t="shared" si="0"/>
      </c>
      <c r="J16" s="18"/>
      <c r="K16" s="18"/>
      <c r="L16" s="18"/>
      <c r="M16" s="18"/>
      <c r="N16" s="18"/>
      <c r="O16" s="18"/>
      <c r="P16" s="18"/>
      <c r="Q16" s="18"/>
    </row>
    <row r="17" spans="1:17" ht="15">
      <c r="A17" s="23"/>
      <c r="B17" s="63" t="s">
        <v>26</v>
      </c>
      <c r="C17" s="64" t="str">
        <f>IF(ISBLANK(Player_1),"A",Player_1)</f>
        <v>A</v>
      </c>
      <c r="D17" s="65" t="str">
        <f>IF(Game4&gt;0,"beat",IF(Game4&lt;0,"lost to","v"))</f>
        <v>v</v>
      </c>
      <c r="E17" s="65"/>
      <c r="F17" s="66" t="str">
        <f>IF(ISBLANK(Player_5),"b",Player_5)</f>
        <v>b</v>
      </c>
      <c r="G17" s="44"/>
      <c r="H17" s="44"/>
      <c r="I17" s="21">
        <f t="shared" si="0"/>
      </c>
      <c r="J17" s="18"/>
      <c r="K17" s="18"/>
      <c r="L17" s="18"/>
      <c r="M17" s="18"/>
      <c r="N17" s="18"/>
      <c r="O17" s="18"/>
      <c r="P17" s="18"/>
      <c r="Q17" s="18"/>
    </row>
    <row r="18" spans="1:17" ht="15">
      <c r="A18" s="23"/>
      <c r="B18" s="63" t="s">
        <v>27</v>
      </c>
      <c r="C18" s="64" t="str">
        <f>IF(ISBLANK(Player_2),"B",Player_2)</f>
        <v>B</v>
      </c>
      <c r="D18" s="65" t="str">
        <f>IF(Game5&gt;0,"beat",IF(Game5&lt;0,"lost to","v"))</f>
        <v>v</v>
      </c>
      <c r="E18" s="65"/>
      <c r="F18" s="66" t="str">
        <f>IF(ISBLANK(Player_6),"c",Player_6)</f>
        <v>c</v>
      </c>
      <c r="G18" s="44"/>
      <c r="H18" s="44"/>
      <c r="I18" s="21">
        <f t="shared" si="0"/>
      </c>
      <c r="J18" s="18"/>
      <c r="K18" s="18"/>
      <c r="L18" s="18"/>
      <c r="M18" s="18"/>
      <c r="N18" s="18"/>
      <c r="O18" s="18"/>
      <c r="P18" s="18"/>
      <c r="Q18" s="18"/>
    </row>
    <row r="19" spans="1:17" ht="15">
      <c r="A19" s="23"/>
      <c r="B19" s="63" t="s">
        <v>28</v>
      </c>
      <c r="C19" s="64" t="str">
        <f>IF(ISBLANK(Player_3),"C",Player_3)</f>
        <v>C</v>
      </c>
      <c r="D19" s="65" t="str">
        <f>IF(Game6&gt;0,"beat",IF(Game6&lt;0,"lost to","v"))</f>
        <v>v</v>
      </c>
      <c r="E19" s="65"/>
      <c r="F19" s="66" t="str">
        <f>IF(ISBLANK(Player_4),"a",Player_4)</f>
        <v>a</v>
      </c>
      <c r="G19" s="44"/>
      <c r="H19" s="44"/>
      <c r="I19" s="21">
        <f t="shared" si="0"/>
      </c>
      <c r="J19" s="18"/>
      <c r="K19" s="18"/>
      <c r="L19" s="18"/>
      <c r="M19" s="18"/>
      <c r="N19" s="18"/>
      <c r="O19" s="18"/>
      <c r="P19" s="18"/>
      <c r="Q19" s="18"/>
    </row>
    <row r="20" spans="1:17" ht="15">
      <c r="A20" s="23"/>
      <c r="B20" s="63" t="s">
        <v>29</v>
      </c>
      <c r="C20" s="64" t="str">
        <f>IF(ISBLANK(Player_1),"A",Player_1)</f>
        <v>A</v>
      </c>
      <c r="D20" s="65" t="str">
        <f>IF(Game7&gt;0,"beat",IF(Game7&lt;0,"lost to","v"))</f>
        <v>v</v>
      </c>
      <c r="E20" s="65"/>
      <c r="F20" s="66" t="str">
        <f>IF(ISBLANK(Player_4),"a",Player_4)</f>
        <v>a</v>
      </c>
      <c r="G20" s="44"/>
      <c r="H20" s="44"/>
      <c r="I20" s="21">
        <f t="shared" si="0"/>
      </c>
      <c r="J20" s="18"/>
      <c r="K20" s="18"/>
      <c r="L20" s="18"/>
      <c r="M20" s="18"/>
      <c r="N20" s="18"/>
      <c r="O20" s="18"/>
      <c r="P20" s="18"/>
      <c r="Q20" s="18"/>
    </row>
    <row r="21" spans="1:17" ht="15">
      <c r="A21" s="23"/>
      <c r="B21" s="63" t="s">
        <v>30</v>
      </c>
      <c r="C21" s="64" t="str">
        <f>IF(ISBLANK(Player_2),"B",Player_2)</f>
        <v>B</v>
      </c>
      <c r="D21" s="65" t="str">
        <f>IF(Game8&gt;0,"beat",IF(Game8&lt;0,"lost to","v"))</f>
        <v>v</v>
      </c>
      <c r="E21" s="65"/>
      <c r="F21" s="66" t="str">
        <f>IF(ISBLANK(Player_5),"b",Player_5)</f>
        <v>b</v>
      </c>
      <c r="G21" s="44"/>
      <c r="H21" s="44"/>
      <c r="I21" s="21">
        <f t="shared" si="0"/>
      </c>
      <c r="J21" s="18"/>
      <c r="K21" s="18"/>
      <c r="L21" s="18"/>
      <c r="M21" s="18"/>
      <c r="N21" s="18"/>
      <c r="O21" s="18"/>
      <c r="P21" s="18"/>
      <c r="Q21" s="18"/>
    </row>
    <row r="22" spans="1:17" ht="15">
      <c r="A22" s="23"/>
      <c r="B22" s="63" t="s">
        <v>31</v>
      </c>
      <c r="C22" s="64" t="str">
        <f>IF(ISBLANK(Player_3),"C",Player_3)</f>
        <v>C</v>
      </c>
      <c r="D22" s="65" t="str">
        <f>IF(Game9&gt;0,"beat",IF(Game9&lt;0,"lost to","v"))</f>
        <v>v</v>
      </c>
      <c r="E22" s="65"/>
      <c r="F22" s="66" t="str">
        <f>IF(ISBLANK(Player_6),"c",Player_6)</f>
        <v>c</v>
      </c>
      <c r="G22" s="44"/>
      <c r="H22" s="44"/>
      <c r="I22" s="21">
        <f t="shared" si="0"/>
      </c>
      <c r="J22" s="18"/>
      <c r="K22" s="18"/>
      <c r="L22" s="18"/>
      <c r="M22" s="18"/>
      <c r="N22" s="18"/>
      <c r="O22" s="18"/>
      <c r="P22" s="18"/>
      <c r="Q22" s="18"/>
    </row>
    <row r="23" spans="1:17" ht="15.75" thickBot="1">
      <c r="A23" s="23"/>
      <c r="B23" s="23"/>
      <c r="C23" s="23"/>
      <c r="D23" s="23"/>
      <c r="E23" s="23"/>
      <c r="F23" s="23"/>
      <c r="G23" s="23"/>
      <c r="H23" s="24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50" customFormat="1" ht="18">
      <c r="A24" s="46"/>
      <c r="B24" s="43" t="s">
        <v>20</v>
      </c>
      <c r="C24" s="47"/>
      <c r="D24" s="47"/>
      <c r="E24" s="47"/>
      <c r="F24" s="47"/>
      <c r="G24" s="48"/>
      <c r="H24" s="49"/>
      <c r="I24" s="46"/>
      <c r="J24" s="46"/>
      <c r="K24" s="46"/>
      <c r="L24" s="46"/>
      <c r="M24" s="46"/>
      <c r="N24" s="46"/>
      <c r="O24" s="46"/>
      <c r="P24" s="46"/>
      <c r="Q24" s="46"/>
    </row>
    <row r="25" spans="1:17" s="50" customFormat="1" ht="18.75" thickBot="1">
      <c r="A25" s="46"/>
      <c r="B25" s="51"/>
      <c r="C25" s="52" t="str">
        <f>IF(B5="","Home side",B5)</f>
        <v>Home side</v>
      </c>
      <c r="D25" s="53">
        <f>COUNTIF(I14:I22,"H")</f>
        <v>0</v>
      </c>
      <c r="E25" s="54"/>
      <c r="F25" s="52" t="str">
        <f>IF(E5="","Away side",E5)</f>
        <v>Away side</v>
      </c>
      <c r="G25" s="55">
        <f>COUNTIF(I14:I22,"A")</f>
        <v>0</v>
      </c>
      <c r="H25" s="49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5">
      <c r="A26" s="23"/>
      <c r="B26" s="30" t="s">
        <v>9</v>
      </c>
      <c r="C26" s="31"/>
      <c r="D26" s="31"/>
      <c r="E26" s="29"/>
      <c r="F26" s="31"/>
      <c r="G26" s="31"/>
      <c r="H26" s="24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23"/>
      <c r="B27" s="32" t="s">
        <v>21</v>
      </c>
      <c r="C27" s="23"/>
      <c r="D27" s="23"/>
      <c r="E27" s="23"/>
      <c r="F27" s="23"/>
      <c r="G27" s="23"/>
      <c r="H27" s="24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5">
      <c r="A28" s="23"/>
      <c r="B28" s="32" t="s">
        <v>11</v>
      </c>
      <c r="C28" s="23"/>
      <c r="D28" s="23"/>
      <c r="E28" s="23"/>
      <c r="F28" s="23"/>
      <c r="G28" s="23"/>
      <c r="H28" s="24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5">
      <c r="A29" s="23"/>
      <c r="B29" s="32"/>
      <c r="C29" s="23"/>
      <c r="D29" s="23"/>
      <c r="E29" s="23"/>
      <c r="F29" s="23"/>
      <c r="G29" s="23"/>
      <c r="H29" s="24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">
      <c r="A30" s="23"/>
      <c r="B30" s="32" t="s">
        <v>12</v>
      </c>
      <c r="C30" s="23"/>
      <c r="D30" s="23"/>
      <c r="E30" s="23"/>
      <c r="F30" s="23"/>
      <c r="G30" s="23"/>
      <c r="H30" s="24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3.5">
      <c r="A31" s="18"/>
      <c r="C31" s="18"/>
      <c r="D31" s="18"/>
      <c r="E31" s="18"/>
      <c r="F31" s="18"/>
      <c r="G31" s="18"/>
      <c r="H31" s="19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3.5">
      <c r="A32" s="18"/>
      <c r="B32" s="18"/>
      <c r="C32" s="18"/>
      <c r="D32" s="18"/>
      <c r="E32" s="18"/>
      <c r="F32" s="18"/>
      <c r="G32" s="18"/>
      <c r="H32" s="19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3.5">
      <c r="A33" s="18"/>
      <c r="B33" s="18"/>
      <c r="C33" s="18"/>
      <c r="D33" s="18"/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3.5">
      <c r="A34" s="18"/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3.5">
      <c r="A35" s="18"/>
      <c r="B35" s="18"/>
      <c r="C35" s="18"/>
      <c r="D35" s="18"/>
      <c r="E35" s="18"/>
      <c r="F35" s="18"/>
      <c r="G35" s="18"/>
      <c r="H35" s="19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3.5">
      <c r="A36" s="18"/>
      <c r="B36" s="18"/>
      <c r="C36" s="18"/>
      <c r="D36" s="18"/>
      <c r="E36" s="18"/>
      <c r="F36" s="18"/>
      <c r="G36" s="18"/>
      <c r="H36" s="19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3.5">
      <c r="A37" s="18"/>
      <c r="B37" s="18"/>
      <c r="C37" s="18"/>
      <c r="D37" s="18"/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3.5">
      <c r="A38" s="18"/>
      <c r="B38" s="18"/>
      <c r="C38" s="18"/>
      <c r="D38" s="18"/>
      <c r="E38" s="18"/>
      <c r="F38" s="18"/>
      <c r="G38" s="18"/>
      <c r="H38" s="19"/>
      <c r="I38" s="18"/>
      <c r="J38" s="18"/>
      <c r="K38" s="18"/>
      <c r="L38" s="18"/>
      <c r="M38" s="18"/>
      <c r="N38" s="18"/>
      <c r="O38" s="18"/>
      <c r="P38" s="18"/>
      <c r="Q38" s="18"/>
    </row>
  </sheetData>
  <sheetProtection sheet="1" objects="1" scenarios="1" selectLockedCells="1"/>
  <mergeCells count="20">
    <mergeCell ref="D22:E22"/>
    <mergeCell ref="D15:E15"/>
    <mergeCell ref="D16:E16"/>
    <mergeCell ref="D17:E17"/>
    <mergeCell ref="D18:E18"/>
    <mergeCell ref="D19:E19"/>
    <mergeCell ref="D20:E20"/>
    <mergeCell ref="D21:E21"/>
    <mergeCell ref="B7:C7"/>
    <mergeCell ref="B8:C8"/>
    <mergeCell ref="B9:C9"/>
    <mergeCell ref="B10:C10"/>
    <mergeCell ref="E7:F7"/>
    <mergeCell ref="E8:F8"/>
    <mergeCell ref="B13:F13"/>
    <mergeCell ref="E9:F9"/>
    <mergeCell ref="E10:F10"/>
    <mergeCell ref="B5:C5"/>
    <mergeCell ref="E5:F5"/>
    <mergeCell ref="D14:E14"/>
  </mergeCells>
  <conditionalFormatting sqref="H14:H22">
    <cfRule type="cellIs" priority="15" dxfId="7" operator="equal" stopIfTrue="1">
      <formula>0</formula>
    </cfRule>
  </conditionalFormatting>
  <conditionalFormatting sqref="B5:C5 E5:G5 B8:G10 G14:G22">
    <cfRule type="cellIs" priority="7" dxfId="8" operator="equal">
      <formula>0</formula>
    </cfRule>
  </conditionalFormatting>
  <conditionalFormatting sqref="B8">
    <cfRule type="cellIs" priority="6" dxfId="8" operator="equal">
      <formula>"A"</formula>
    </cfRule>
  </conditionalFormatting>
  <conditionalFormatting sqref="B9:C9">
    <cfRule type="cellIs" priority="5" dxfId="8" operator="equal" stopIfTrue="1">
      <formula>"B"</formula>
    </cfRule>
  </conditionalFormatting>
  <conditionalFormatting sqref="B10:C10">
    <cfRule type="cellIs" priority="4" dxfId="8" operator="equal" stopIfTrue="1">
      <formula>"C"</formula>
    </cfRule>
  </conditionalFormatting>
  <conditionalFormatting sqref="E8:F8">
    <cfRule type="cellIs" priority="3" dxfId="8" operator="equal" stopIfTrue="1">
      <formula>"a"</formula>
    </cfRule>
  </conditionalFormatting>
  <conditionalFormatting sqref="E9:F9">
    <cfRule type="cellIs" priority="2" dxfId="8" operator="equal" stopIfTrue="1">
      <formula>"b"</formula>
    </cfRule>
  </conditionalFormatting>
  <conditionalFormatting sqref="E10:F10">
    <cfRule type="cellIs" priority="1" dxfId="8" operator="equal" stopIfTrue="1">
      <formula>"c"</formula>
    </cfRule>
  </conditionalFormatting>
  <dataValidations count="1">
    <dataValidation type="whole" allowBlank="1" showInputMessage="1" showErrorMessage="1" errorTitle="Invalid score" error="No such score. Try again." sqref="G14:G22">
      <formula1>-26</formula1>
      <formula2>26</formula2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H28"/>
  <sheetViews>
    <sheetView showGridLines="0" showRowColHeaders="0" workbookViewId="0" topLeftCell="A1">
      <selection activeCell="B3" sqref="B3"/>
    </sheetView>
  </sheetViews>
  <sheetFormatPr defaultColWidth="8.8515625" defaultRowHeight="15"/>
  <cols>
    <col min="1" max="1" width="4.7109375" style="0" customWidth="1"/>
    <col min="2" max="2" width="78.421875" style="0" customWidth="1"/>
    <col min="3" max="4" width="8.8515625" style="0" customWidth="1"/>
    <col min="5" max="5" width="7.7109375" style="0" customWidth="1"/>
    <col min="6" max="6" width="26.8515625" style="0" customWidth="1"/>
    <col min="7" max="7" width="10.7109375" style="0" bestFit="1" customWidth="1"/>
    <col min="8" max="8" width="4.7109375" style="1" customWidth="1"/>
    <col min="9" max="9" width="13.140625" style="0" customWidth="1"/>
    <col min="10" max="12" width="7.421875" style="0" customWidth="1"/>
    <col min="13" max="13" width="13.140625" style="0" customWidth="1"/>
    <col min="14" max="16" width="7.421875" style="0" customWidth="1"/>
  </cols>
  <sheetData>
    <row r="1" ht="13.5">
      <c r="B1" s="22" t="s">
        <v>33</v>
      </c>
    </row>
    <row r="2" ht="13.5">
      <c r="B2" s="69"/>
    </row>
    <row r="3" ht="13.5">
      <c r="B3" s="69"/>
    </row>
    <row r="4" ht="13.5">
      <c r="H4"/>
    </row>
    <row r="5" spans="2:8" ht="13.5">
      <c r="B5" s="68" t="s">
        <v>32</v>
      </c>
      <c r="H5"/>
    </row>
    <row r="6" ht="13.5">
      <c r="H6"/>
    </row>
    <row r="7" spans="2:8" ht="15">
      <c r="B7" s="67" t="str">
        <f>"NWFCC Advanced League Match -  "&amp;IF('Score sheet'!$B$5&lt;&gt;0,'Score sheet'!$B$5&amp;" v "&amp;'Score sheet'!$E$5,"")</f>
        <v>NWFCC Advanced League Match -  </v>
      </c>
      <c r="H7"/>
    </row>
    <row r="8" spans="2:8" ht="15">
      <c r="B8" s="67" t="str">
        <f>"Date:  "&amp;IF('Score sheet'!$G$5&lt;&gt;0,TEXT('Score sheet'!$G$5,"d Mmmm yyyy"),"")</f>
        <v>Date:  </v>
      </c>
      <c r="H8"/>
    </row>
    <row r="9" spans="2:8" ht="15">
      <c r="B9" s="67" t="str">
        <f>"Winner -  "&amp;IF('Score sheet'!$D$25+'Score sheet'!$G$25=9,IF('Score sheet'!$D$25&gt;'Score sheet'!$G$25,'Score sheet'!$B$5,'Score sheet'!$E$5),"")</f>
        <v>Winner -  </v>
      </c>
      <c r="H9"/>
    </row>
    <row r="10" spans="2:8" ht="15">
      <c r="B10" s="67"/>
      <c r="H10"/>
    </row>
    <row r="11" spans="2:8" ht="15">
      <c r="B11" s="67" t="s">
        <v>7</v>
      </c>
      <c r="H11"/>
    </row>
    <row r="12" spans="2:8" ht="15">
      <c r="B12" s="67" t="str">
        <f>"1 "&amp;IF(Game1&lt;&gt;0,IF(Game1&gt;0,Player_1&amp;" beat "&amp;Player_6,Player_6&amp;" beat "&amp;Player_1)&amp;" +"&amp;ABS(Game1)&amp;'Score sheet'!$H$14,"")</f>
        <v>1 </v>
      </c>
      <c r="H12"/>
    </row>
    <row r="13" spans="2:8" ht="15">
      <c r="B13" s="67" t="str">
        <f>"2 "&amp;IF(Game2&lt;&gt;0,IF(Game2&gt;0,Player_2&amp;" beat "&amp;Player_4,Player_4&amp;" beat "&amp;Player_2)&amp;" +"&amp;ABS(Game2)&amp;'Score sheet'!$H$15,"")</f>
        <v>2 </v>
      </c>
      <c r="H13"/>
    </row>
    <row r="14" spans="2:8" ht="15">
      <c r="B14" s="67" t="str">
        <f>"3 "&amp;IF(Game3&lt;&gt;0,IF(Game3&gt;0,Player_3&amp;" beat "&amp;Player_5,Player_5&amp;" beat "&amp;Player_3)&amp;" +"&amp;ABS(Game3)&amp;'Score sheet'!$H$16,"")</f>
        <v>3 </v>
      </c>
      <c r="H14"/>
    </row>
    <row r="15" spans="2:8" ht="15">
      <c r="B15" s="67" t="str">
        <f>"4 "&amp;IF(Game4&lt;&gt;0,IF(Game4&gt;0,Player_1&amp;" beat "&amp;Player_5,Player_5&amp;" beat "&amp;Player_1)&amp;" +"&amp;ABS(Game4)&amp;'Score sheet'!$H$17,"")</f>
        <v>4 </v>
      </c>
      <c r="H15"/>
    </row>
    <row r="16" spans="2:8" ht="15">
      <c r="B16" s="67" t="str">
        <f>"5 "&amp;IF(Game5&lt;&gt;0,IF(Game5&gt;0,Player_2&amp;" beat "&amp;Player_6,Player_6&amp;" beat "&amp;Player_2)&amp;" +"&amp;ABS(Game5)&amp;'Score sheet'!$H$18,"")</f>
        <v>5 </v>
      </c>
      <c r="H16"/>
    </row>
    <row r="17" spans="2:8" ht="15">
      <c r="B17" s="67" t="str">
        <f>"6 "&amp;IF(Game6&lt;&gt;0,IF(Game6&gt;0,Player_3&amp;" beat "&amp;Player_4,Player_4&amp;" beat "&amp;Player_3)&amp;" +"&amp;ABS(Game6)&amp;'Score sheet'!$H$19,"")</f>
        <v>6 </v>
      </c>
      <c r="H17"/>
    </row>
    <row r="18" spans="2:8" ht="15">
      <c r="B18" s="67" t="str">
        <f>"7 "&amp;IF(Game7&lt;&gt;0,IF(Game7&gt;0,Player_1&amp;" beat "&amp;Player_4,Player_4&amp;" beat "&amp;Player_1)&amp;" +"&amp;ABS(Game7)&amp;'Score sheet'!$H$20,"")</f>
        <v>7 </v>
      </c>
      <c r="H18"/>
    </row>
    <row r="19" spans="2:8" ht="15">
      <c r="B19" s="67" t="str">
        <f>"8 "&amp;IF(Game8&lt;&gt;0,IF(Game8&gt;0,Player_2&amp;" beat "&amp;Player_5,Player_5&amp;" beat "&amp;Player_2)&amp;" +"&amp;ABS(Game8)&amp;'Score sheet'!$H$21,"")</f>
        <v>8 </v>
      </c>
      <c r="H19"/>
    </row>
    <row r="20" spans="2:8" ht="15">
      <c r="B20" s="67" t="str">
        <f>"9 "&amp;IF(Game9&lt;&gt;0,IF(Game9&gt;0,Player_3&amp;" beat "&amp;Player_6,Player_6&amp;" beat "&amp;Player_3)&amp;" +"&amp;ABS(Game9)&amp;'Score sheet'!$H$22,"")</f>
        <v>9 </v>
      </c>
      <c r="H20"/>
    </row>
    <row r="21" ht="13.5">
      <c r="H21"/>
    </row>
    <row r="22" spans="6:8" ht="13.5">
      <c r="F22" s="1"/>
      <c r="H22"/>
    </row>
    <row r="23" spans="6:8" ht="13.5">
      <c r="F23" s="1"/>
      <c r="H23"/>
    </row>
    <row r="24" spans="6:8" ht="13.5">
      <c r="F24" s="1"/>
      <c r="H24"/>
    </row>
    <row r="25" spans="6:8" ht="13.5">
      <c r="F25" s="1"/>
      <c r="H25"/>
    </row>
    <row r="26" spans="6:8" ht="13.5">
      <c r="F26" s="1"/>
      <c r="H26"/>
    </row>
    <row r="27" spans="6:8" ht="13.5">
      <c r="F27" s="1"/>
      <c r="H27"/>
    </row>
    <row r="28" spans="6:8" ht="13.5">
      <c r="F28" s="1"/>
      <c r="H28"/>
    </row>
  </sheetData>
  <sheetProtection sheet="1" objects="1" scenarios="1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B2:AE48"/>
  <sheetViews>
    <sheetView showGridLines="0" showRowColHeaders="0" workbookViewId="0" topLeftCell="A1">
      <selection activeCell="B26" sqref="B26"/>
    </sheetView>
  </sheetViews>
  <sheetFormatPr defaultColWidth="9.00390625" defaultRowHeight="15"/>
  <cols>
    <col min="1" max="1" width="5.28125" style="2" customWidth="1"/>
    <col min="2" max="2" width="6.00390625" style="2" customWidth="1"/>
    <col min="3" max="3" width="6.28125" style="2" customWidth="1"/>
    <col min="4" max="4" width="5.7109375" style="2" customWidth="1"/>
    <col min="5" max="5" width="5.28125" style="2" customWidth="1"/>
    <col min="6" max="6" width="8.421875" style="2" customWidth="1"/>
    <col min="7" max="7" width="5.28125" style="2" customWidth="1"/>
    <col min="8" max="8" width="4.421875" style="2" customWidth="1"/>
    <col min="9" max="10" width="5.28125" style="2" customWidth="1"/>
    <col min="11" max="11" width="11.8515625" style="2" bestFit="1" customWidth="1"/>
    <col min="12" max="12" width="9.140625" style="2" bestFit="1" customWidth="1"/>
    <col min="13" max="31" width="5.28125" style="2" customWidth="1"/>
    <col min="32" max="255" width="9.00390625" style="2" bestFit="1" customWidth="1"/>
    <col min="256" max="16384" width="9.00390625" style="2" customWidth="1"/>
  </cols>
  <sheetData>
    <row r="1" ht="13.5" thickBot="1"/>
    <row r="2" spans="2:31" ht="12.75">
      <c r="B2" s="3" t="s">
        <v>1</v>
      </c>
      <c r="C2" s="4" t="s">
        <v>2</v>
      </c>
      <c r="D2" s="5" t="s">
        <v>3</v>
      </c>
      <c r="E2" s="6"/>
      <c r="F2" s="7" t="s">
        <v>4</v>
      </c>
      <c r="G2" s="8" t="s">
        <v>5</v>
      </c>
      <c r="H2" s="9" t="s">
        <v>6</v>
      </c>
      <c r="I2" s="6"/>
      <c r="J2" s="6"/>
      <c r="K2" s="10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12" ht="12.75">
      <c r="B3" s="17">
        <v>-3</v>
      </c>
      <c r="C3" s="12">
        <f aca="true" t="shared" si="0" ref="C3:C31">C4+50*D3</f>
        <v>3050</v>
      </c>
      <c r="D3" s="13">
        <v>5</v>
      </c>
      <c r="F3" s="11">
        <v>-11</v>
      </c>
      <c r="G3" s="12">
        <v>-19</v>
      </c>
      <c r="H3" s="13">
        <f aca="true" t="shared" si="1" ref="H3:H25">20+G3</f>
        <v>1</v>
      </c>
      <c r="K3" s="6"/>
      <c r="L3" s="6"/>
    </row>
    <row r="4" spans="2:11" ht="12.75">
      <c r="B4" s="17">
        <v>-2.5</v>
      </c>
      <c r="C4" s="12">
        <f t="shared" si="0"/>
        <v>2800</v>
      </c>
      <c r="D4" s="13">
        <v>4</v>
      </c>
      <c r="F4" s="11">
        <v>-10</v>
      </c>
      <c r="G4" s="12">
        <v>-18</v>
      </c>
      <c r="H4" s="13">
        <f t="shared" si="1"/>
        <v>2</v>
      </c>
      <c r="K4" s="10"/>
    </row>
    <row r="5" spans="2:11" ht="12.75">
      <c r="B5" s="17">
        <v>-2</v>
      </c>
      <c r="C5" s="12">
        <f t="shared" si="0"/>
        <v>2600</v>
      </c>
      <c r="D5" s="13">
        <v>4</v>
      </c>
      <c r="F5" s="11">
        <v>-9</v>
      </c>
      <c r="G5" s="12">
        <v>-18</v>
      </c>
      <c r="H5" s="13">
        <f t="shared" si="1"/>
        <v>2</v>
      </c>
      <c r="K5" s="10"/>
    </row>
    <row r="6" spans="2:11" ht="12.75">
      <c r="B6" s="17">
        <v>-1.5</v>
      </c>
      <c r="C6" s="12">
        <f t="shared" si="0"/>
        <v>2400</v>
      </c>
      <c r="D6" s="13">
        <v>3</v>
      </c>
      <c r="F6" s="11">
        <v>-8</v>
      </c>
      <c r="G6" s="12">
        <v>-17</v>
      </c>
      <c r="H6" s="13">
        <f t="shared" si="1"/>
        <v>3</v>
      </c>
      <c r="K6" s="10"/>
    </row>
    <row r="7" spans="2:11" ht="12.75">
      <c r="B7" s="17">
        <v>-1</v>
      </c>
      <c r="C7" s="12">
        <f t="shared" si="0"/>
        <v>2250</v>
      </c>
      <c r="D7" s="13">
        <v>3</v>
      </c>
      <c r="F7" s="11">
        <v>-7</v>
      </c>
      <c r="G7" s="12">
        <v>-17</v>
      </c>
      <c r="H7" s="13">
        <f t="shared" si="1"/>
        <v>3</v>
      </c>
      <c r="K7" s="10"/>
    </row>
    <row r="8" spans="2:11" ht="12.75">
      <c r="B8" s="17">
        <v>-0.5</v>
      </c>
      <c r="C8" s="12">
        <f t="shared" si="0"/>
        <v>2100</v>
      </c>
      <c r="D8" s="13">
        <v>2</v>
      </c>
      <c r="F8" s="11">
        <v>-6</v>
      </c>
      <c r="G8" s="12">
        <v>-16</v>
      </c>
      <c r="H8" s="13">
        <f t="shared" si="1"/>
        <v>4</v>
      </c>
      <c r="K8" s="10"/>
    </row>
    <row r="9" spans="2:11" ht="12.75">
      <c r="B9" s="11">
        <v>0</v>
      </c>
      <c r="C9" s="12">
        <f t="shared" si="0"/>
        <v>2000</v>
      </c>
      <c r="D9" s="13">
        <v>1</v>
      </c>
      <c r="F9" s="11">
        <v>-5</v>
      </c>
      <c r="G9" s="12">
        <v>-15</v>
      </c>
      <c r="H9" s="13">
        <f t="shared" si="1"/>
        <v>5</v>
      </c>
      <c r="K9" s="10"/>
    </row>
    <row r="10" spans="2:11" ht="12.75">
      <c r="B10" s="11">
        <v>0.5</v>
      </c>
      <c r="C10" s="12">
        <f t="shared" si="0"/>
        <v>1950</v>
      </c>
      <c r="D10" s="13">
        <v>1</v>
      </c>
      <c r="F10" s="11">
        <v>-4</v>
      </c>
      <c r="G10" s="12">
        <v>-14</v>
      </c>
      <c r="H10" s="13">
        <f t="shared" si="1"/>
        <v>6</v>
      </c>
      <c r="K10" s="10"/>
    </row>
    <row r="11" spans="2:11" ht="12.75">
      <c r="B11" s="11">
        <v>1</v>
      </c>
      <c r="C11" s="12">
        <f t="shared" si="0"/>
        <v>1900</v>
      </c>
      <c r="D11" s="13">
        <v>1</v>
      </c>
      <c r="F11" s="11">
        <v>-3</v>
      </c>
      <c r="G11" s="12">
        <v>-13</v>
      </c>
      <c r="H11" s="13">
        <f t="shared" si="1"/>
        <v>7</v>
      </c>
      <c r="K11" s="10"/>
    </row>
    <row r="12" spans="2:11" ht="12.75">
      <c r="B12" s="11">
        <v>1.5</v>
      </c>
      <c r="C12" s="12">
        <f t="shared" si="0"/>
        <v>1850</v>
      </c>
      <c r="D12" s="13">
        <v>1</v>
      </c>
      <c r="F12" s="11">
        <v>-2</v>
      </c>
      <c r="G12" s="12">
        <v>-12</v>
      </c>
      <c r="H12" s="13">
        <f t="shared" si="1"/>
        <v>8</v>
      </c>
      <c r="K12" s="10"/>
    </row>
    <row r="13" spans="2:11" ht="12.75">
      <c r="B13" s="11">
        <v>2</v>
      </c>
      <c r="C13" s="12">
        <f t="shared" si="0"/>
        <v>1800</v>
      </c>
      <c r="D13" s="13">
        <v>1</v>
      </c>
      <c r="F13" s="11">
        <v>-1</v>
      </c>
      <c r="G13" s="12">
        <v>-11</v>
      </c>
      <c r="H13" s="13">
        <f t="shared" si="1"/>
        <v>9</v>
      </c>
      <c r="K13" s="10"/>
    </row>
    <row r="14" spans="2:11" ht="12.75">
      <c r="B14" s="11">
        <v>2.5</v>
      </c>
      <c r="C14" s="12">
        <f t="shared" si="0"/>
        <v>1750</v>
      </c>
      <c r="D14" s="13">
        <v>1</v>
      </c>
      <c r="F14" s="11">
        <v>0</v>
      </c>
      <c r="G14" s="12">
        <v>-10</v>
      </c>
      <c r="H14" s="13">
        <f t="shared" si="1"/>
        <v>10</v>
      </c>
      <c r="K14" s="10"/>
    </row>
    <row r="15" spans="2:11" ht="12.75">
      <c r="B15" s="11">
        <v>3</v>
      </c>
      <c r="C15" s="12">
        <f t="shared" si="0"/>
        <v>1700</v>
      </c>
      <c r="D15" s="13">
        <v>1</v>
      </c>
      <c r="F15" s="11">
        <v>1</v>
      </c>
      <c r="G15" s="12">
        <v>-9</v>
      </c>
      <c r="H15" s="13">
        <f t="shared" si="1"/>
        <v>11</v>
      </c>
      <c r="K15" s="10"/>
    </row>
    <row r="16" spans="2:11" ht="12.75">
      <c r="B16" s="11">
        <v>3.5</v>
      </c>
      <c r="C16" s="12">
        <f t="shared" si="0"/>
        <v>1650</v>
      </c>
      <c r="D16" s="13">
        <v>1</v>
      </c>
      <c r="F16" s="11">
        <v>2</v>
      </c>
      <c r="G16" s="12">
        <v>-8</v>
      </c>
      <c r="H16" s="13">
        <f t="shared" si="1"/>
        <v>12</v>
      </c>
      <c r="K16" s="10"/>
    </row>
    <row r="17" spans="2:11" ht="12.75">
      <c r="B17" s="11">
        <v>4</v>
      </c>
      <c r="C17" s="12">
        <f t="shared" si="0"/>
        <v>1600</v>
      </c>
      <c r="D17" s="13">
        <v>1</v>
      </c>
      <c r="F17" s="11">
        <v>3</v>
      </c>
      <c r="G17" s="12">
        <v>-7</v>
      </c>
      <c r="H17" s="13">
        <f t="shared" si="1"/>
        <v>13</v>
      </c>
      <c r="K17" s="10"/>
    </row>
    <row r="18" spans="2:11" ht="12.75">
      <c r="B18" s="11">
        <v>4.5</v>
      </c>
      <c r="C18" s="12">
        <f t="shared" si="0"/>
        <v>1550</v>
      </c>
      <c r="D18" s="13">
        <v>1</v>
      </c>
      <c r="F18" s="11">
        <v>4</v>
      </c>
      <c r="G18" s="12">
        <v>-6</v>
      </c>
      <c r="H18" s="13">
        <f t="shared" si="1"/>
        <v>14</v>
      </c>
      <c r="K18" s="10"/>
    </row>
    <row r="19" spans="2:11" ht="12.75">
      <c r="B19" s="11">
        <v>5</v>
      </c>
      <c r="C19" s="12">
        <f t="shared" si="0"/>
        <v>1500</v>
      </c>
      <c r="D19" s="13">
        <v>1</v>
      </c>
      <c r="F19" s="11">
        <v>5</v>
      </c>
      <c r="G19" s="12">
        <v>-5</v>
      </c>
      <c r="H19" s="13">
        <f t="shared" si="1"/>
        <v>15</v>
      </c>
      <c r="K19" s="10"/>
    </row>
    <row r="20" spans="2:11" ht="12.75">
      <c r="B20" s="11">
        <v>6</v>
      </c>
      <c r="C20" s="12">
        <f t="shared" si="0"/>
        <v>1450</v>
      </c>
      <c r="D20" s="13">
        <v>1</v>
      </c>
      <c r="F20" s="11">
        <v>6</v>
      </c>
      <c r="G20" s="12">
        <v>-4</v>
      </c>
      <c r="H20" s="13">
        <f t="shared" si="1"/>
        <v>16</v>
      </c>
      <c r="K20" s="10"/>
    </row>
    <row r="21" spans="2:11" ht="12.75">
      <c r="B21" s="11">
        <v>7</v>
      </c>
      <c r="C21" s="12">
        <f t="shared" si="0"/>
        <v>1400</v>
      </c>
      <c r="D21" s="13">
        <v>1</v>
      </c>
      <c r="F21" s="11">
        <v>7</v>
      </c>
      <c r="G21" s="12">
        <v>-3</v>
      </c>
      <c r="H21" s="13">
        <f t="shared" si="1"/>
        <v>17</v>
      </c>
      <c r="K21" s="10"/>
    </row>
    <row r="22" spans="2:11" ht="12.75">
      <c r="B22" s="11">
        <v>8</v>
      </c>
      <c r="C22" s="12">
        <f t="shared" si="0"/>
        <v>1350</v>
      </c>
      <c r="D22" s="13">
        <v>1</v>
      </c>
      <c r="F22" s="11">
        <v>8</v>
      </c>
      <c r="G22" s="12">
        <v>-3</v>
      </c>
      <c r="H22" s="13">
        <f t="shared" si="1"/>
        <v>17</v>
      </c>
      <c r="K22" s="10"/>
    </row>
    <row r="23" spans="2:11" ht="12.75">
      <c r="B23" s="11">
        <v>9</v>
      </c>
      <c r="C23" s="12">
        <f t="shared" si="0"/>
        <v>1300</v>
      </c>
      <c r="D23" s="13">
        <v>1</v>
      </c>
      <c r="F23" s="11">
        <v>9</v>
      </c>
      <c r="G23" s="12">
        <v>-2</v>
      </c>
      <c r="H23" s="13">
        <f t="shared" si="1"/>
        <v>18</v>
      </c>
      <c r="K23" s="10"/>
    </row>
    <row r="24" spans="2:11" ht="12.75">
      <c r="B24" s="11">
        <v>10</v>
      </c>
      <c r="C24" s="12">
        <f t="shared" si="0"/>
        <v>1250</v>
      </c>
      <c r="D24" s="13">
        <v>1</v>
      </c>
      <c r="F24" s="11">
        <v>10</v>
      </c>
      <c r="G24" s="12">
        <v>-2</v>
      </c>
      <c r="H24" s="13">
        <f t="shared" si="1"/>
        <v>18</v>
      </c>
      <c r="K24" s="10"/>
    </row>
    <row r="25" spans="2:11" ht="13.5" thickBot="1">
      <c r="B25" s="11">
        <v>11</v>
      </c>
      <c r="C25" s="12">
        <f t="shared" si="0"/>
        <v>1200</v>
      </c>
      <c r="D25" s="13">
        <v>1</v>
      </c>
      <c r="F25" s="14">
        <v>11</v>
      </c>
      <c r="G25" s="15">
        <v>-1</v>
      </c>
      <c r="H25" s="16">
        <f t="shared" si="1"/>
        <v>19</v>
      </c>
      <c r="K25" s="10"/>
    </row>
    <row r="26" spans="2:11" ht="12.75">
      <c r="B26" s="11">
        <v>12</v>
      </c>
      <c r="C26" s="12">
        <f t="shared" si="0"/>
        <v>1150</v>
      </c>
      <c r="D26" s="13">
        <v>1</v>
      </c>
      <c r="K26" s="10"/>
    </row>
    <row r="27" spans="2:11" ht="12.75">
      <c r="B27" s="11">
        <v>14</v>
      </c>
      <c r="C27" s="12">
        <f t="shared" si="0"/>
        <v>1100</v>
      </c>
      <c r="D27" s="13">
        <v>1</v>
      </c>
      <c r="K27" s="10"/>
    </row>
    <row r="28" spans="2:11" ht="12.75">
      <c r="B28" s="11">
        <v>16</v>
      </c>
      <c r="C28" s="12">
        <f t="shared" si="0"/>
        <v>1050</v>
      </c>
      <c r="D28" s="13">
        <v>1</v>
      </c>
      <c r="K28" s="10"/>
    </row>
    <row r="29" spans="2:11" ht="12.75">
      <c r="B29" s="11">
        <v>18</v>
      </c>
      <c r="C29" s="12">
        <f t="shared" si="0"/>
        <v>1000</v>
      </c>
      <c r="D29" s="13">
        <v>1</v>
      </c>
      <c r="K29" s="10"/>
    </row>
    <row r="30" spans="2:11" ht="12.75">
      <c r="B30" s="11">
        <v>20</v>
      </c>
      <c r="C30" s="12">
        <f t="shared" si="0"/>
        <v>950</v>
      </c>
      <c r="D30" s="13">
        <v>1</v>
      </c>
      <c r="K30" s="10"/>
    </row>
    <row r="31" spans="2:11" ht="12.75">
      <c r="B31" s="11">
        <v>22</v>
      </c>
      <c r="C31" s="12">
        <f t="shared" si="0"/>
        <v>900</v>
      </c>
      <c r="D31" s="13">
        <v>1</v>
      </c>
      <c r="K31" s="10"/>
    </row>
    <row r="32" spans="2:11" ht="13.5" thickBot="1">
      <c r="B32" s="14">
        <v>24</v>
      </c>
      <c r="C32" s="15">
        <v>850</v>
      </c>
      <c r="D32" s="16">
        <v>1</v>
      </c>
      <c r="K32" s="10"/>
    </row>
    <row r="33" ht="12.75">
      <c r="K33" s="10"/>
    </row>
    <row r="34" ht="12.75">
      <c r="K34" s="10"/>
    </row>
    <row r="35" ht="12.75">
      <c r="K35" s="10"/>
    </row>
    <row r="36" ht="12.75">
      <c r="K36" s="10"/>
    </row>
    <row r="37" ht="12.75">
      <c r="K37" s="10"/>
    </row>
    <row r="38" ht="12.75">
      <c r="K38" s="10"/>
    </row>
    <row r="39" ht="12.75">
      <c r="K39" s="10"/>
    </row>
    <row r="40" ht="12.75">
      <c r="K40" s="10"/>
    </row>
    <row r="41" ht="12.75">
      <c r="K41" s="10"/>
    </row>
    <row r="42" ht="12.75">
      <c r="K42" s="10"/>
    </row>
    <row r="43" ht="12.75">
      <c r="K43" s="10"/>
    </row>
    <row r="44" ht="12.75">
      <c r="K44" s="10"/>
    </row>
    <row r="45" ht="12.75">
      <c r="K45" s="10"/>
    </row>
    <row r="46" ht="12.75">
      <c r="K46" s="10"/>
    </row>
    <row r="47" ht="12.75">
      <c r="K47" s="10"/>
    </row>
    <row r="48" ht="12.75">
      <c r="K48" s="10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Anthony Thomas</cp:lastModifiedBy>
  <dcterms:created xsi:type="dcterms:W3CDTF">2009-04-15T20:16:29Z</dcterms:created>
  <dcterms:modified xsi:type="dcterms:W3CDTF">2016-01-19T13:26:36Z</dcterms:modified>
  <cp:category/>
  <cp:version/>
  <cp:contentType/>
  <cp:contentStatus/>
</cp:coreProperties>
</file>